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530" tabRatio="500"/>
  </bookViews>
  <sheets>
    <sheet name="Best Profi" sheetId="1" r:id="rId1"/>
    <sheet name="Флейринг" sheetId="2" r:id="rId2"/>
  </sheets>
  <definedNames>
    <definedName name="_xlnm._FilterDatabase" localSheetId="0" hidden="1">'Best Profi'!$A$1:$O$1</definedName>
    <definedName name="_xlnm._FilterDatabase" localSheetId="1" hidden="1">Флейринг!$A$1:$G$1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" i="2" l="1"/>
  <c r="D3" i="2"/>
  <c r="L3" i="1"/>
  <c r="K3" i="1"/>
  <c r="J3" i="1"/>
  <c r="I3" i="1"/>
  <c r="H3" i="1"/>
  <c r="G3" i="1"/>
  <c r="E3" i="1"/>
  <c r="D3" i="1"/>
  <c r="E2" i="2"/>
  <c r="D2" i="2"/>
  <c r="L2" i="1"/>
  <c r="J2" i="1"/>
  <c r="I2" i="1"/>
  <c r="H2" i="1"/>
  <c r="G2" i="1"/>
  <c r="E2" i="1"/>
  <c r="D2" i="1"/>
  <c r="F2" i="2"/>
  <c r="F3" i="2"/>
  <c r="F4" i="2"/>
  <c r="F3" i="1"/>
  <c r="M3" i="1"/>
  <c r="N3" i="1"/>
  <c r="F2" i="1"/>
  <c r="M2" i="1"/>
  <c r="N2" i="1"/>
  <c r="E4" i="2"/>
  <c r="D4" i="2"/>
  <c r="M4" i="1"/>
  <c r="F4" i="1"/>
  <c r="N4" i="1"/>
  <c r="E4" i="1"/>
</calcChain>
</file>

<file path=xl/sharedStrings.xml><?xml version="1.0" encoding="utf-8"?>
<sst xmlns="http://schemas.openxmlformats.org/spreadsheetml/2006/main" count="34" uniqueCount="27">
  <si>
    <t>№ по жер</t>
  </si>
  <si>
    <t>Ф.И.О.</t>
  </si>
  <si>
    <t>Средняя оценка дегустации</t>
  </si>
  <si>
    <t xml:space="preserve">ИТОГ </t>
  </si>
  <si>
    <t>Место</t>
  </si>
  <si>
    <t>Техника №1</t>
  </si>
  <si>
    <t>Техника № 2</t>
  </si>
  <si>
    <t>Чухачев Алексей</t>
  </si>
  <si>
    <t>Жабин Антон</t>
  </si>
  <si>
    <t>Чуйко Владимир</t>
  </si>
  <si>
    <t>Красинский Сергей</t>
  </si>
  <si>
    <t>Королев Андрей</t>
  </si>
  <si>
    <t>Брадарский Максим</t>
  </si>
  <si>
    <t>дегустация 1</t>
  </si>
  <si>
    <t>дегустация 2</t>
  </si>
  <si>
    <t>дегустация 3</t>
  </si>
  <si>
    <t>дегустация 4</t>
  </si>
  <si>
    <t>дегустация 5</t>
  </si>
  <si>
    <t>дегустация 6</t>
  </si>
  <si>
    <t>Техника средняя</t>
  </si>
  <si>
    <t>Город</t>
  </si>
  <si>
    <t>Москва</t>
  </si>
  <si>
    <t>Липецк</t>
  </si>
  <si>
    <t>Хабаровск</t>
  </si>
  <si>
    <t>Екатеринбург</t>
  </si>
  <si>
    <t>Североморск</t>
  </si>
  <si>
    <t>ИТОГ (средняя за технику)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</si>
</sst>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3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FF99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9" tint="0.79998168889431442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Fill="1" applyBorder="1"/>
    <xf numFmtId="0" fontId="4" fillId="2" borderId="1" xfId="0" applyFont="1" applyFill="1" applyBorder="1"/>
    <xf numFmtId="0" fontId="0" fillId="0" borderId="1" xfId="0" applyBorder="1"/>
    <xf numFmtId="0" fontId="3" fillId="3" borderId="1" xfId="0" applyFont="1" applyFill="1" applyBorder="1" applyAlignment="1">
      <alignment horizontal="center" vertical="top" wrapText="1"/>
    </xf>
    <xf numFmtId="2" fontId="3" fillId="3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6" borderId="1" xfId="0" applyFont="1" applyFill="1" applyBorder="1"/>
    <xf numFmtId="0" fontId="3" fillId="7" borderId="1" xfId="0" applyFont="1" applyFill="1" applyBorder="1" applyAlignment="1">
      <alignment horizontal="center" vertical="top" wrapText="1"/>
    </xf>
    <xf numFmtId="2" fontId="3" fillId="7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 vertical="top" wrapText="1"/>
    </xf>
    <xf numFmtId="0" fontId="3" fillId="4" borderId="1" xfId="0" applyFont="1" applyFill="1" applyBorder="1"/>
    <xf numFmtId="4" fontId="3" fillId="6" borderId="1" xfId="0" applyNumberFormat="1" applyFont="1" applyFill="1" applyBorder="1"/>
    <xf numFmtId="0" fontId="3" fillId="9" borderId="1" xfId="0" applyFont="1" applyFill="1" applyBorder="1" applyAlignment="1">
      <alignment horizontal="center" vertical="top" wrapText="1"/>
    </xf>
    <xf numFmtId="1" fontId="3" fillId="9" borderId="1" xfId="0" applyNumberFormat="1" applyFont="1" applyFill="1" applyBorder="1" applyAlignment="1">
      <alignment horizontal="center"/>
    </xf>
  </cellXfs>
  <cellStyles count="5">
    <cellStyle name="Гиперссылка" xfId="1" builtinId="8" hidden="1"/>
    <cellStyle name="Гиперссылка" xfId="3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</cellStyles>
  <dxfs count="0"/>
  <tableStyles count="0" defaultTableStyle="TableStyleMedium9" defaultPivotStyle="PivotStyleMedium4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tabSelected="1" workbookViewId="0">
      <selection activeCell="O18" sqref="O18"/>
    </sheetView>
  </sheetViews>
  <sheetFormatPr defaultColWidth="11" defaultRowHeight="15.75" x14ac:dyDescent="0.25"/>
  <cols>
    <col min="2" max="2" width="15.375" bestFit="1" customWidth="1"/>
    <col min="3" max="3" width="15.375" customWidth="1"/>
    <col min="4" max="4" width="7.875" customWidth="1"/>
    <col min="5" max="5" width="7.125" customWidth="1"/>
    <col min="7" max="7" width="10.25" hidden="1" customWidth="1"/>
    <col min="8" max="8" width="9.75" hidden="1" customWidth="1"/>
    <col min="9" max="9" width="8.25" hidden="1" customWidth="1"/>
    <col min="10" max="10" width="11.5" hidden="1" customWidth="1"/>
    <col min="11" max="11" width="11.375" hidden="1" customWidth="1"/>
    <col min="12" max="12" width="9.75" hidden="1" customWidth="1"/>
    <col min="13" max="13" width="13.25" bestFit="1" customWidth="1"/>
  </cols>
  <sheetData>
    <row r="1" spans="1:15" ht="25.5" x14ac:dyDescent="0.25">
      <c r="A1" s="2" t="s">
        <v>0</v>
      </c>
      <c r="B1" s="9" t="s">
        <v>1</v>
      </c>
      <c r="C1" s="10" t="s">
        <v>20</v>
      </c>
      <c r="D1" s="11" t="s">
        <v>5</v>
      </c>
      <c r="E1" s="11" t="s">
        <v>6</v>
      </c>
      <c r="F1" s="11" t="s">
        <v>19</v>
      </c>
      <c r="G1" s="18" t="s">
        <v>13</v>
      </c>
      <c r="H1" s="18" t="s">
        <v>14</v>
      </c>
      <c r="I1" s="18" t="s">
        <v>15</v>
      </c>
      <c r="J1" s="18" t="s">
        <v>16</v>
      </c>
      <c r="K1" s="18" t="s">
        <v>17</v>
      </c>
      <c r="L1" s="18" t="s">
        <v>18</v>
      </c>
      <c r="M1" s="13" t="s">
        <v>2</v>
      </c>
      <c r="N1" s="7" t="s">
        <v>3</v>
      </c>
      <c r="O1" s="15" t="s">
        <v>4</v>
      </c>
    </row>
    <row r="2" spans="1:15" x14ac:dyDescent="0.25">
      <c r="A2" s="4">
        <v>8</v>
      </c>
      <c r="B2" s="5" t="s">
        <v>8</v>
      </c>
      <c r="C2" s="4" t="s">
        <v>24</v>
      </c>
      <c r="D2" s="12">
        <f>100-5</f>
        <v>95</v>
      </c>
      <c r="E2" s="12">
        <f>100-5</f>
        <v>95</v>
      </c>
      <c r="F2" s="17">
        <f>HARMEAN(D2:E2)</f>
        <v>95</v>
      </c>
      <c r="G2" s="19">
        <f>20+8+25+8</f>
        <v>61</v>
      </c>
      <c r="H2" s="19">
        <f>25+15+20+5</f>
        <v>65</v>
      </c>
      <c r="I2" s="19">
        <f>15+5+15+5</f>
        <v>40</v>
      </c>
      <c r="J2" s="19">
        <f>25+15+30+10</f>
        <v>80</v>
      </c>
      <c r="K2" s="19">
        <v>25</v>
      </c>
      <c r="L2" s="19">
        <f>30+15+30+8</f>
        <v>83</v>
      </c>
      <c r="M2" s="14">
        <f>HARMEAN(G2:L2)</f>
        <v>49.453436181313236</v>
      </c>
      <c r="N2" s="8">
        <f>F2+M2</f>
        <v>144.45343618131324</v>
      </c>
      <c r="O2" s="16">
        <v>1</v>
      </c>
    </row>
    <row r="3" spans="1:15" x14ac:dyDescent="0.25">
      <c r="A3" s="4">
        <v>3</v>
      </c>
      <c r="B3" s="5" t="s">
        <v>7</v>
      </c>
      <c r="C3" s="4" t="s">
        <v>23</v>
      </c>
      <c r="D3" s="12">
        <f>100-5-15-13</f>
        <v>67</v>
      </c>
      <c r="E3" s="12">
        <f>100-3-5-5-6-3</f>
        <v>78</v>
      </c>
      <c r="F3" s="17">
        <f>HARMEAN(D3:E3)</f>
        <v>72.08275862068966</v>
      </c>
      <c r="G3" s="19">
        <f>25+20+30+8</f>
        <v>83</v>
      </c>
      <c r="H3" s="19">
        <f>25+10+20+8</f>
        <v>63</v>
      </c>
      <c r="I3" s="19">
        <f>30+5+20+5</f>
        <v>60</v>
      </c>
      <c r="J3" s="19">
        <f>30+8+20+8</f>
        <v>66</v>
      </c>
      <c r="K3" s="19">
        <f>30+15+25+5</f>
        <v>75</v>
      </c>
      <c r="L3" s="19">
        <f>30+15+25+8</f>
        <v>78</v>
      </c>
      <c r="M3" s="14">
        <f>HARMEAN(G3:L3)</f>
        <v>69.85416123990116</v>
      </c>
      <c r="N3" s="8">
        <f>F3+M3</f>
        <v>141.93691986059082</v>
      </c>
      <c r="O3" s="16">
        <v>2</v>
      </c>
    </row>
    <row r="4" spans="1:15" x14ac:dyDescent="0.25">
      <c r="A4" s="4">
        <v>5</v>
      </c>
      <c r="B4" s="5" t="s">
        <v>9</v>
      </c>
      <c r="C4" s="4" t="s">
        <v>22</v>
      </c>
      <c r="D4" s="12">
        <v>83</v>
      </c>
      <c r="E4" s="12">
        <f>100-2-5-6-3-6</f>
        <v>78</v>
      </c>
      <c r="F4" s="17">
        <f>HARMEAN(D4:E4)</f>
        <v>80.422360248447205</v>
      </c>
      <c r="G4" s="19">
        <v>68</v>
      </c>
      <c r="H4" s="19">
        <v>78</v>
      </c>
      <c r="I4" s="19">
        <v>63</v>
      </c>
      <c r="J4" s="19">
        <v>60</v>
      </c>
      <c r="K4" s="19">
        <v>15</v>
      </c>
      <c r="L4" s="19">
        <v>83</v>
      </c>
      <c r="M4" s="14">
        <f>HARMEAN(G4:L4)</f>
        <v>43.233603426935993</v>
      </c>
      <c r="N4" s="8">
        <f>F4+M4</f>
        <v>123.65596367538319</v>
      </c>
      <c r="O4" s="16">
        <v>3</v>
      </c>
    </row>
  </sheetData>
  <autoFilter ref="A1:O1"/>
  <sortState ref="A2:O4">
    <sortCondition ref="O2:O4"/>
  </sortState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G13" sqref="G13"/>
    </sheetView>
  </sheetViews>
  <sheetFormatPr defaultColWidth="11" defaultRowHeight="15.75" x14ac:dyDescent="0.25"/>
  <cols>
    <col min="2" max="2" width="31.625" customWidth="1"/>
    <col min="3" max="3" width="10.875" bestFit="1" customWidth="1"/>
  </cols>
  <sheetData>
    <row r="1" spans="1:7" ht="38.25" x14ac:dyDescent="0.25">
      <c r="A1" s="2" t="s">
        <v>0</v>
      </c>
      <c r="B1" s="9" t="s">
        <v>1</v>
      </c>
      <c r="C1" s="3" t="s">
        <v>20</v>
      </c>
      <c r="D1" s="11" t="s">
        <v>5</v>
      </c>
      <c r="E1" s="11" t="s">
        <v>6</v>
      </c>
      <c r="F1" s="7" t="s">
        <v>26</v>
      </c>
      <c r="G1" s="15" t="s">
        <v>4</v>
      </c>
    </row>
    <row r="2" spans="1:7" x14ac:dyDescent="0.25">
      <c r="A2" s="6">
        <v>2</v>
      </c>
      <c r="B2" s="5" t="s">
        <v>11</v>
      </c>
      <c r="C2" s="1" t="s">
        <v>25</v>
      </c>
      <c r="D2" s="12">
        <f>96+80+87+97+96+49+48+45+49+49-5</f>
        <v>691</v>
      </c>
      <c r="E2" s="12">
        <f>80+85+85+90+85+40+40+35+49+45-5</f>
        <v>629</v>
      </c>
      <c r="F2" s="8">
        <f>(D2+E2)/2</f>
        <v>660</v>
      </c>
      <c r="G2" s="16">
        <v>1</v>
      </c>
    </row>
    <row r="3" spans="1:7" x14ac:dyDescent="0.25">
      <c r="A3" s="6">
        <v>7</v>
      </c>
      <c r="B3" s="5" t="s">
        <v>12</v>
      </c>
      <c r="C3" s="1" t="s">
        <v>21</v>
      </c>
      <c r="D3" s="12">
        <f>85+97+99+96+96+46+47+47+46+47-50</f>
        <v>656</v>
      </c>
      <c r="E3" s="12">
        <f>90+90+95+90+85+40+35+33+45+45-50</f>
        <v>598</v>
      </c>
      <c r="F3" s="8">
        <f>(D3+E3)/2</f>
        <v>627</v>
      </c>
      <c r="G3" s="16">
        <v>2</v>
      </c>
    </row>
    <row r="4" spans="1:7" x14ac:dyDescent="0.25">
      <c r="A4" s="6">
        <v>5</v>
      </c>
      <c r="B4" s="5" t="s">
        <v>10</v>
      </c>
      <c r="C4" s="1" t="s">
        <v>21</v>
      </c>
      <c r="D4" s="12">
        <f>80+80+75+80+75+44+45+40+35+43-55</f>
        <v>542</v>
      </c>
      <c r="E4" s="12">
        <f>82+75+80+82+84+48+49+44+40+47-35</f>
        <v>596</v>
      </c>
      <c r="F4" s="8">
        <f>(D4+E4)/2</f>
        <v>569</v>
      </c>
      <c r="G4" s="16">
        <v>3</v>
      </c>
    </row>
  </sheetData>
  <autoFilter ref="A1:G1"/>
  <sortState ref="A2:G4">
    <sortCondition ref="G2:G4"/>
  </sortState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Best Profi</vt:lpstr>
      <vt:lpstr>Флейринг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2017-06-15T13:22:02Z</dcterms:created>
  <dcterms:modified xsi:type="dcterms:W3CDTF">2017-06-29T13:50:55Z</dcterms:modified>
</cp:coreProperties>
</file>